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06.2007" sheetId="1" r:id="rId1"/>
    <sheet name="06.2008" sheetId="2" r:id="rId2"/>
    <sheet name="Arkusz3" sheetId="3" r:id="rId3"/>
    <sheet name="Raport zgodności" sheetId="4" r:id="rId4"/>
    <sheet name="Arkusz1" sheetId="5" r:id="rId5"/>
  </sheets>
  <definedNames>
    <definedName name="_xlnm.Print_Area" localSheetId="0">'06.2007'!$A$2:$M$28</definedName>
  </definedNames>
  <calcPr fullCalcOnLoad="1"/>
</workbook>
</file>

<file path=xl/sharedStrings.xml><?xml version="1.0" encoding="utf-8"?>
<sst xmlns="http://schemas.openxmlformats.org/spreadsheetml/2006/main" count="104" uniqueCount="83">
  <si>
    <t>Załącznik nr 2</t>
  </si>
  <si>
    <t>Wykaz z realizacji inwestycji gminy miasta Lipna na 30.06.2007 R.</t>
  </si>
  <si>
    <t>Lp.</t>
  </si>
  <si>
    <t>Dział/rozdział</t>
  </si>
  <si>
    <t>Nazwa zadania</t>
  </si>
  <si>
    <t>Koszt inwestycji /zł./</t>
  </si>
  <si>
    <t>plan 2007r. Po zmianach</t>
  </si>
  <si>
    <t>Wykonanie 30.06.2007 r.</t>
  </si>
  <si>
    <t>% wykonania</t>
  </si>
  <si>
    <t>Źródło finansowania</t>
  </si>
  <si>
    <t>Środki własne</t>
  </si>
  <si>
    <t>Dotacja otrzymane z BGK</t>
  </si>
  <si>
    <t>Pożyczka otrzymana z WFOŚ</t>
  </si>
  <si>
    <t>Dofinansowanie z Europejskiego Funduszu Rozwoju Regionalnego</t>
  </si>
  <si>
    <t>Gminny Fundusz Ochrony Środowiska</t>
  </si>
  <si>
    <t>I.</t>
  </si>
  <si>
    <t>Transport i łączność</t>
  </si>
  <si>
    <t>Pozostała działalność</t>
  </si>
  <si>
    <t>II.</t>
  </si>
  <si>
    <t xml:space="preserve">      Administracja publiczna                                  </t>
  </si>
  <si>
    <t>Zakupy inwestycyjne</t>
  </si>
  <si>
    <t>III.</t>
  </si>
  <si>
    <t>Bezpieczeństwo publiczne i ochrona przeciwpożarowa</t>
  </si>
  <si>
    <t>IV.</t>
  </si>
  <si>
    <t xml:space="preserve">     Oświata i wychowanie</t>
  </si>
  <si>
    <t xml:space="preserve">Budowa krytej pływalni (z wyposażeniem) </t>
  </si>
  <si>
    <t xml:space="preserve">Budowa boisk sportowych i ogrodzenia przy Szkole Podstawowej Nr 3 </t>
  </si>
  <si>
    <t>V.</t>
  </si>
  <si>
    <t>Pomoc społeczna</t>
  </si>
  <si>
    <t>Zakup zestawu komputerowego i programu księgowego MOPS</t>
  </si>
  <si>
    <t>VI.</t>
  </si>
  <si>
    <t xml:space="preserve"> Gospodarka komunalna i                                                                            ochrona środowiska</t>
  </si>
  <si>
    <t>Budowa sieci wodnokanalizacyjne z przyłączami ul.Polna</t>
  </si>
  <si>
    <t>Budowa składowiska odpadów komunalnych wraz z segregacją oraz kompostowaniem odpadów mineralnych</t>
  </si>
  <si>
    <t>Wyposażenie laboratorium na składowisku</t>
  </si>
  <si>
    <t>Zakup samochodu śmieciarki</t>
  </si>
  <si>
    <t>Dokumentacja na rekultywacje składowisk</t>
  </si>
  <si>
    <t>Budowa ogrodzenia oraz stoisk na targowisku</t>
  </si>
  <si>
    <t>Modernizacja ciepłownictwa I etap</t>
  </si>
  <si>
    <t>Opracowanie dokumentacji wodno-ściekowej</t>
  </si>
  <si>
    <t>VII.</t>
  </si>
  <si>
    <t>Kultura i ochrona dziedzictwa narodowego</t>
  </si>
  <si>
    <t>Zakup oświetlenia do sali MCK</t>
  </si>
  <si>
    <t>Zakup wyposażenia projektorni Kina</t>
  </si>
  <si>
    <t>Ogółem</t>
  </si>
  <si>
    <t>Wykaz z realizacji inwestycji gminy miasta Lipna na 30.06.2008 rok</t>
  </si>
  <si>
    <t>Wykonanie 30.06.2008 r.</t>
  </si>
  <si>
    <t>Budowa pętli w ciągu ulic:Dębowa,Modrzewiowa, Bukowa</t>
  </si>
  <si>
    <t>Udział w budowie obwodnicy miasta</t>
  </si>
  <si>
    <t>Środki własne/kredyt</t>
  </si>
  <si>
    <t>Zakup kosiarki dla PPSP w lipnie</t>
  </si>
  <si>
    <t>Likwidacja barier architektonicznych w Sp nr 3 w Lipnie</t>
  </si>
  <si>
    <t>Zakup i montaz systemu monitoringu miasta II etap</t>
  </si>
  <si>
    <t>Budowa budynku socjalnego</t>
  </si>
  <si>
    <t>Realizacja projektu E-Urząd</t>
  </si>
  <si>
    <t>Budowa sieci infrastruktury informatycznej</t>
  </si>
  <si>
    <t>Budowa kolektora deszczowego ul. Ogrodowa</t>
  </si>
  <si>
    <t>Budowa kanalizacji deszczowej ul. Okrzei- projekt</t>
  </si>
  <si>
    <t>Budowa kanalizacji sanitarnej ul. Polna w Lipnie</t>
  </si>
  <si>
    <t>Przebudowa sieci wodno-kanalizacyjnej ul. Kościuszki i Okrzei</t>
  </si>
  <si>
    <t>Hermetyzacja urządzeń przepompowni ścieków</t>
  </si>
  <si>
    <t>Wirówka do zagęszczania osadu</t>
  </si>
  <si>
    <t>Modernizacja sieci wodno- sciekowej i ujęć wody</t>
  </si>
  <si>
    <t>Zakup programu " Wywóz nieczystości"V 2.70 ( 6 modułów)</t>
  </si>
  <si>
    <t>Prasa wielofunkcyjna z podajnikiem i perforatowem</t>
  </si>
  <si>
    <t>Samochód hakowiec z żurawiem i dodatkowym osprzętem</t>
  </si>
  <si>
    <t>Zakup popjemników do selektywnej zbiórki odpadów</t>
  </si>
  <si>
    <t>Rozbudowa linii sortowniczej odpadów</t>
  </si>
  <si>
    <t xml:space="preserve">Rewilitalizacja miasta </t>
  </si>
  <si>
    <t>Powiatowa Strefa Gospodarcza</t>
  </si>
  <si>
    <t>Modernizacja kotłowni i sieci ciepłowniczej</t>
  </si>
  <si>
    <t xml:space="preserve">Wyposażenie jednoosbowej spółki z o o  Gminy we wkład pieniężny </t>
  </si>
  <si>
    <t>Załącznik nr 2 A</t>
  </si>
  <si>
    <t>Inwestycje Zał.2A.xls — raport zgodności</t>
  </si>
  <si>
    <t>Uruchom na: 2008-08-14 14:26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</si>
  <si>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</si>
  <si>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</si>
  <si>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</si>
  <si>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</si>
  <si>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Informatyka</t>
  </si>
  <si>
    <t>Gospodarka Mieszkaniowa</t>
  </si>
  <si>
    <t>Plan 2008r. Po zmianach</t>
  </si>
  <si>
    <t>Lipno, dnia 14 sierpnia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</si>
</sst>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3" fontId="1" fillId="33" borderId="0" xfId="0" applyNumberFormat="1" applyFont="1" applyFill="1" applyAlignment="1">
      <alignment vertical="top"/>
    </xf>
    <xf numFmtId="3" fontId="2" fillId="0" borderId="10" xfId="0" applyNumberFormat="1" applyFont="1" applyBorder="1" applyAlignment="1">
      <alignment horizontal="center" vertical="center" wrapText="1"/>
    </xf>
    <xf numFmtId="3" fontId="1" fillId="33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top"/>
    </xf>
    <xf numFmtId="3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top"/>
    </xf>
    <xf numFmtId="3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3" fontId="3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top"/>
    </xf>
    <xf numFmtId="3" fontId="1" fillId="36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center" vertical="center"/>
    </xf>
    <xf numFmtId="1" fontId="1" fillId="36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left" vertical="center"/>
    </xf>
    <xf numFmtId="4" fontId="1" fillId="37" borderId="11" xfId="0" applyNumberFormat="1" applyFont="1" applyFill="1" applyBorder="1" applyAlignment="1">
      <alignment horizontal="center" vertical="center"/>
    </xf>
    <xf numFmtId="3" fontId="3" fillId="37" borderId="11" xfId="0" applyNumberFormat="1" applyFont="1" applyFill="1" applyBorder="1" applyAlignment="1">
      <alignment horizontal="center" vertical="center"/>
    </xf>
    <xf numFmtId="1" fontId="3" fillId="37" borderId="11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4" fontId="1" fillId="38" borderId="11" xfId="0" applyNumberFormat="1" applyFont="1" applyFill="1" applyBorder="1" applyAlignment="1">
      <alignment horizontal="center" vertical="center"/>
    </xf>
    <xf numFmtId="10" fontId="0" fillId="34" borderId="11" xfId="54" applyNumberFormat="1" applyFont="1" applyFill="1" applyBorder="1" applyAlignment="1">
      <alignment horizontal="center" vertical="center"/>
    </xf>
    <xf numFmtId="10" fontId="0" fillId="36" borderId="11" xfId="54" applyNumberFormat="1" applyFont="1" applyFill="1" applyBorder="1" applyAlignment="1">
      <alignment horizontal="center" vertical="center"/>
    </xf>
    <xf numFmtId="10" fontId="0" fillId="39" borderId="11" xfId="54" applyNumberFormat="1" applyFont="1" applyFill="1" applyBorder="1" applyAlignment="1">
      <alignment horizontal="center" vertical="center"/>
    </xf>
    <xf numFmtId="3" fontId="3" fillId="40" borderId="11" xfId="0" applyNumberFormat="1" applyFont="1" applyFill="1" applyBorder="1" applyAlignment="1">
      <alignment horizontal="center" vertical="center"/>
    </xf>
    <xf numFmtId="1" fontId="3" fillId="40" borderId="11" xfId="0" applyNumberFormat="1" applyFont="1" applyFill="1" applyBorder="1" applyAlignment="1">
      <alignment horizontal="center" vertical="center"/>
    </xf>
    <xf numFmtId="4" fontId="4" fillId="4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/>
    </xf>
    <xf numFmtId="3" fontId="4" fillId="35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textRotation="90"/>
    </xf>
    <xf numFmtId="1" fontId="3" fillId="0" borderId="19" xfId="0" applyNumberFormat="1" applyFont="1" applyBorder="1" applyAlignment="1">
      <alignment horizontal="center" vertical="center" textRotation="90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left" vertical="center" wrapText="1"/>
    </xf>
    <xf numFmtId="3" fontId="1" fillId="36" borderId="13" xfId="0" applyNumberFormat="1" applyFont="1" applyFill="1" applyBorder="1" applyAlignment="1">
      <alignment horizontal="left" vertical="center" wrapText="1"/>
    </xf>
    <xf numFmtId="3" fontId="1" fillId="38" borderId="12" xfId="0" applyNumberFormat="1" applyFont="1" applyFill="1" applyBorder="1" applyAlignment="1">
      <alignment horizontal="left" vertical="center" wrapText="1"/>
    </xf>
    <xf numFmtId="3" fontId="1" fillId="38" borderId="13" xfId="0" applyNumberFormat="1" applyFont="1" applyFill="1" applyBorder="1" applyAlignment="1">
      <alignment horizontal="left" vertical="center" wrapText="1"/>
    </xf>
    <xf numFmtId="3" fontId="4" fillId="40" borderId="12" xfId="0" applyNumberFormat="1" applyFont="1" applyFill="1" applyBorder="1" applyAlignment="1">
      <alignment horizontal="center" vertical="center"/>
    </xf>
    <xf numFmtId="3" fontId="4" fillId="4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3" fillId="37" borderId="12" xfId="0" applyNumberFormat="1" applyFont="1" applyFill="1" applyBorder="1" applyAlignment="1">
      <alignment horizontal="center" vertical="center"/>
    </xf>
    <xf numFmtId="3" fontId="3" fillId="37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3" fontId="1" fillId="0" borderId="12" xfId="0" applyNumberFormat="1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zoomScalePageLayoutView="0" workbookViewId="0" topLeftCell="A15">
      <selection activeCell="C10" sqref="C10:D10"/>
    </sheetView>
  </sheetViews>
  <sheetFormatPr defaultColWidth="9.140625" defaultRowHeight="12.75"/>
  <cols>
    <col min="1" max="1" width="4.00390625" style="1" customWidth="1"/>
    <col min="2" max="2" width="7.00390625" style="2" customWidth="1"/>
    <col min="3" max="3" width="9.140625" style="1" customWidth="1"/>
    <col min="4" max="4" width="19.57421875" style="1" customWidth="1"/>
    <col min="5" max="5" width="15.140625" style="1" customWidth="1"/>
    <col min="6" max="6" width="13.140625" style="1" customWidth="1"/>
    <col min="7" max="10" width="12.140625" style="1" customWidth="1"/>
    <col min="11" max="11" width="13.7109375" style="1" customWidth="1"/>
    <col min="12" max="12" width="11.8515625" style="1" customWidth="1"/>
    <col min="13" max="13" width="13.8515625" style="1" customWidth="1"/>
    <col min="14" max="70" width="9.00390625" style="3" customWidth="1"/>
    <col min="71" max="241" width="9.00390625" style="1" customWidth="1"/>
  </cols>
  <sheetData>
    <row r="1" spans="1:256" s="7" customFormat="1" ht="30.7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66" t="s">
        <v>0</v>
      </c>
      <c r="L1" s="66"/>
      <c r="M1" s="6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30.75" customHeight="1" thickBot="1" thickTop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35" ht="73.5" customHeight="1" thickTop="1">
      <c r="A3" s="68" t="s">
        <v>2</v>
      </c>
      <c r="B3" s="70" t="s">
        <v>3</v>
      </c>
      <c r="C3" s="72" t="s">
        <v>4</v>
      </c>
      <c r="D3" s="73"/>
      <c r="E3" s="76" t="s">
        <v>5</v>
      </c>
      <c r="F3" s="78" t="s">
        <v>6</v>
      </c>
      <c r="G3" s="78" t="s">
        <v>7</v>
      </c>
      <c r="H3" s="78" t="s">
        <v>8</v>
      </c>
      <c r="I3" s="80" t="s">
        <v>9</v>
      </c>
      <c r="J3" s="81"/>
      <c r="K3" s="81"/>
      <c r="L3" s="81"/>
      <c r="M3" s="82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</row>
    <row r="4" spans="1:135" ht="73.5" customHeight="1">
      <c r="A4" s="69"/>
      <c r="B4" s="71"/>
      <c r="C4" s="74"/>
      <c r="D4" s="75"/>
      <c r="E4" s="77"/>
      <c r="F4" s="79"/>
      <c r="G4" s="79"/>
      <c r="H4" s="79"/>
      <c r="I4" s="9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</row>
    <row r="5" spans="1:256" s="14" customFormat="1" ht="19.5" customHeight="1">
      <c r="A5" s="11" t="s">
        <v>15</v>
      </c>
      <c r="B5" s="12">
        <v>600</v>
      </c>
      <c r="C5" s="58" t="s">
        <v>16</v>
      </c>
      <c r="D5" s="59"/>
      <c r="E5" s="13">
        <f>SUM(E6)</f>
        <v>100000</v>
      </c>
      <c r="F5" s="13">
        <f>SUM(F6)</f>
        <v>100000</v>
      </c>
      <c r="G5" s="13">
        <f>SUM(G6)</f>
        <v>0</v>
      </c>
      <c r="H5" s="11">
        <f aca="true" t="shared" si="0" ref="H5:H28">(G5/F5)*100</f>
        <v>0</v>
      </c>
      <c r="I5" s="13">
        <f>SUM(I6)</f>
        <v>100000</v>
      </c>
      <c r="J5" s="13">
        <f>SUM(J6)</f>
        <v>0</v>
      </c>
      <c r="K5" s="13">
        <f>SUM(K6)</f>
        <v>0</v>
      </c>
      <c r="L5" s="13">
        <f>SUM(L6)</f>
        <v>0</v>
      </c>
      <c r="M5" s="13">
        <f>SUM(M6)</f>
        <v>0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23.25" customHeight="1">
      <c r="A6" s="15">
        <v>1</v>
      </c>
      <c r="B6" s="16">
        <v>60095</v>
      </c>
      <c r="C6" s="64" t="s">
        <v>17</v>
      </c>
      <c r="D6" s="65"/>
      <c r="E6" s="17">
        <v>100000</v>
      </c>
      <c r="F6" s="17">
        <v>100000</v>
      </c>
      <c r="G6" s="17">
        <v>0</v>
      </c>
      <c r="H6" s="15">
        <f t="shared" si="0"/>
        <v>0</v>
      </c>
      <c r="I6" s="17">
        <v>100000</v>
      </c>
      <c r="J6" s="17">
        <v>0</v>
      </c>
      <c r="K6" s="17">
        <v>0</v>
      </c>
      <c r="L6" s="17">
        <v>0</v>
      </c>
      <c r="M6" s="17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4" customFormat="1" ht="24" customHeight="1">
      <c r="A7" s="11" t="s">
        <v>18</v>
      </c>
      <c r="B7" s="12">
        <v>750</v>
      </c>
      <c r="C7" s="58" t="s">
        <v>19</v>
      </c>
      <c r="D7" s="59"/>
      <c r="E7" s="13">
        <f>SUM(E8)</f>
        <v>79500</v>
      </c>
      <c r="F7" s="13">
        <f>SUM(F8)</f>
        <v>79500</v>
      </c>
      <c r="G7" s="13">
        <f>SUM(G8)</f>
        <v>62256.57</v>
      </c>
      <c r="H7" s="11">
        <f t="shared" si="0"/>
        <v>78.31015094339622</v>
      </c>
      <c r="I7" s="13">
        <f>SUM(I8)</f>
        <v>79500</v>
      </c>
      <c r="J7" s="13">
        <f>SUM(J8)</f>
        <v>0</v>
      </c>
      <c r="K7" s="13">
        <f>SUM(K8)</f>
        <v>0</v>
      </c>
      <c r="L7" s="13">
        <f>SUM(L8)</f>
        <v>0</v>
      </c>
      <c r="M7" s="13">
        <f>SUM(M8)</f>
        <v>0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0" customFormat="1" ht="28.5" customHeight="1">
      <c r="A8" s="15">
        <v>1</v>
      </c>
      <c r="B8" s="16">
        <v>75023</v>
      </c>
      <c r="C8" s="60" t="s">
        <v>20</v>
      </c>
      <c r="D8" s="61"/>
      <c r="E8" s="17">
        <v>79500</v>
      </c>
      <c r="F8" s="17">
        <v>79500</v>
      </c>
      <c r="G8" s="17">
        <v>62256.57</v>
      </c>
      <c r="H8" s="15">
        <f t="shared" si="0"/>
        <v>78.31015094339622</v>
      </c>
      <c r="I8" s="17">
        <v>79500</v>
      </c>
      <c r="J8" s="17">
        <v>0</v>
      </c>
      <c r="K8" s="17">
        <v>0</v>
      </c>
      <c r="L8" s="17">
        <v>0</v>
      </c>
      <c r="M8" s="17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" customFormat="1" ht="27.75" customHeight="1">
      <c r="A9" s="11" t="s">
        <v>21</v>
      </c>
      <c r="B9" s="12">
        <v>754</v>
      </c>
      <c r="C9" s="58" t="s">
        <v>22</v>
      </c>
      <c r="D9" s="59"/>
      <c r="E9" s="13">
        <f>SUM(E10)</f>
        <v>50138</v>
      </c>
      <c r="F9" s="13">
        <f>SUM(F10)</f>
        <v>50138</v>
      </c>
      <c r="G9" s="13">
        <f>SUM(G10)</f>
        <v>28914</v>
      </c>
      <c r="H9" s="11">
        <f t="shared" si="0"/>
        <v>57.66883401811002</v>
      </c>
      <c r="I9" s="13">
        <f>SUM(I10)</f>
        <v>50138</v>
      </c>
      <c r="J9" s="13">
        <f>SUM(J10)</f>
        <v>0</v>
      </c>
      <c r="K9" s="13">
        <f>SUM(K10)</f>
        <v>0</v>
      </c>
      <c r="L9" s="13">
        <f>SUM(L10)</f>
        <v>0</v>
      </c>
      <c r="M9" s="13">
        <f>SUM(M10)</f>
        <v>0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" customFormat="1" ht="22.5" customHeight="1">
      <c r="A10" s="15">
        <v>1</v>
      </c>
      <c r="B10" s="16">
        <v>75495</v>
      </c>
      <c r="C10" s="60" t="s">
        <v>17</v>
      </c>
      <c r="D10" s="61"/>
      <c r="E10" s="17">
        <v>50138</v>
      </c>
      <c r="F10" s="17">
        <v>50138</v>
      </c>
      <c r="G10" s="17">
        <v>28914</v>
      </c>
      <c r="H10" s="15">
        <f t="shared" si="0"/>
        <v>57.66883401811002</v>
      </c>
      <c r="I10" s="17">
        <v>50138</v>
      </c>
      <c r="J10" s="17"/>
      <c r="K10" s="17"/>
      <c r="L10" s="17"/>
      <c r="M10" s="17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4" customFormat="1" ht="24" customHeight="1">
      <c r="A11" s="11" t="s">
        <v>23</v>
      </c>
      <c r="B11" s="12">
        <v>801</v>
      </c>
      <c r="C11" s="58" t="s">
        <v>24</v>
      </c>
      <c r="D11" s="59"/>
      <c r="E11" s="13">
        <f>SUM(E12:E13)</f>
        <v>7334417</v>
      </c>
      <c r="F11" s="13">
        <f>(F12+F13)</f>
        <v>1570135</v>
      </c>
      <c r="G11" s="13">
        <f>(G12+G13)</f>
        <v>1016227.5800000001</v>
      </c>
      <c r="H11" s="11">
        <f t="shared" si="0"/>
        <v>64.72230604374784</v>
      </c>
      <c r="I11" s="13">
        <f>SUM(I12:I13)</f>
        <v>1370135</v>
      </c>
      <c r="J11" s="13">
        <f>SUM(J12:J13)</f>
        <v>200000</v>
      </c>
      <c r="K11" s="13">
        <f>SUM(K12:K13)</f>
        <v>0</v>
      </c>
      <c r="L11" s="13">
        <f>SUM(L12:L13)</f>
        <v>0</v>
      </c>
      <c r="M11" s="13">
        <f>SUM(M12:M13)</f>
        <v>0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" customFormat="1" ht="26.25" customHeight="1">
      <c r="A12" s="15">
        <v>1</v>
      </c>
      <c r="B12" s="16">
        <v>80101</v>
      </c>
      <c r="C12" s="60" t="s">
        <v>25</v>
      </c>
      <c r="D12" s="61"/>
      <c r="E12" s="17">
        <v>6876431</v>
      </c>
      <c r="F12" s="17">
        <v>1312149</v>
      </c>
      <c r="G12" s="17">
        <v>762900.43</v>
      </c>
      <c r="H12" s="15">
        <f t="shared" si="0"/>
        <v>58.14129569126677</v>
      </c>
      <c r="I12" s="17">
        <v>1312149</v>
      </c>
      <c r="J12" s="17"/>
      <c r="K12" s="17">
        <v>0</v>
      </c>
      <c r="L12" s="17">
        <v>0</v>
      </c>
      <c r="M12" s="17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" customFormat="1" ht="35.25" customHeight="1">
      <c r="A13" s="15">
        <v>2</v>
      </c>
      <c r="B13" s="16">
        <v>80101</v>
      </c>
      <c r="C13" s="60" t="s">
        <v>26</v>
      </c>
      <c r="D13" s="61"/>
      <c r="E13" s="17">
        <v>457986</v>
      </c>
      <c r="F13" s="17">
        <v>257986</v>
      </c>
      <c r="G13" s="17">
        <v>253327.15</v>
      </c>
      <c r="H13" s="15">
        <f t="shared" si="0"/>
        <v>98.19414619397952</v>
      </c>
      <c r="I13" s="17">
        <v>57986</v>
      </c>
      <c r="J13" s="17">
        <v>200000</v>
      </c>
      <c r="K13" s="17">
        <v>0</v>
      </c>
      <c r="L13" s="17">
        <v>0</v>
      </c>
      <c r="M13" s="17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" customFormat="1" ht="22.5" customHeight="1">
      <c r="A14" s="11" t="s">
        <v>27</v>
      </c>
      <c r="B14" s="12">
        <v>852</v>
      </c>
      <c r="C14" s="58" t="s">
        <v>28</v>
      </c>
      <c r="D14" s="59"/>
      <c r="E14" s="13">
        <f>SUM(E15)</f>
        <v>25225</v>
      </c>
      <c r="F14" s="13">
        <f>SUM(F15)</f>
        <v>25225</v>
      </c>
      <c r="G14" s="13">
        <f>SUM(G15)</f>
        <v>20278.23</v>
      </c>
      <c r="H14" s="11">
        <f t="shared" si="0"/>
        <v>80.38941526263628</v>
      </c>
      <c r="I14" s="13">
        <f>SUM(I15)</f>
        <v>25225</v>
      </c>
      <c r="J14" s="13">
        <f>SUM(J15)</f>
        <v>0</v>
      </c>
      <c r="K14" s="13">
        <f>SUM(K15)</f>
        <v>0</v>
      </c>
      <c r="L14" s="13">
        <f>SUM(L15)</f>
        <v>0</v>
      </c>
      <c r="M14" s="13">
        <f>SUM(M15)</f>
        <v>0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" customFormat="1" ht="35.25" customHeight="1">
      <c r="A15" s="15">
        <v>1</v>
      </c>
      <c r="B15" s="16">
        <v>85219</v>
      </c>
      <c r="C15" s="60" t="s">
        <v>29</v>
      </c>
      <c r="D15" s="61"/>
      <c r="E15" s="17">
        <v>25225</v>
      </c>
      <c r="F15" s="17">
        <v>25225</v>
      </c>
      <c r="G15" s="17">
        <v>20278.23</v>
      </c>
      <c r="H15" s="15">
        <f t="shared" si="0"/>
        <v>80.38941526263628</v>
      </c>
      <c r="I15" s="17">
        <v>25225</v>
      </c>
      <c r="J15" s="17"/>
      <c r="K15" s="17"/>
      <c r="L15" s="17"/>
      <c r="M15" s="17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4" customFormat="1" ht="33.75" customHeight="1">
      <c r="A16" s="11" t="s">
        <v>30</v>
      </c>
      <c r="B16" s="12">
        <v>900</v>
      </c>
      <c r="C16" s="58" t="s">
        <v>31</v>
      </c>
      <c r="D16" s="59"/>
      <c r="E16" s="13">
        <f>SUM(E17:E24)</f>
        <v>12477944</v>
      </c>
      <c r="F16" s="13">
        <f>SUM(F17:F24)</f>
        <v>3804299</v>
      </c>
      <c r="G16" s="13">
        <f>SUM(G17:G24)</f>
        <v>3084771.22</v>
      </c>
      <c r="H16" s="11">
        <f t="shared" si="0"/>
        <v>81.08645561245318</v>
      </c>
      <c r="I16" s="13">
        <f>SUM(I17:I24)</f>
        <v>1324338</v>
      </c>
      <c r="J16" s="13">
        <f>SUM(J17:J24)</f>
        <v>0</v>
      </c>
      <c r="K16" s="13">
        <f>SUM(K17:K24)</f>
        <v>475464</v>
      </c>
      <c r="L16" s="13">
        <f>SUM(L17:L24)</f>
        <v>1799497</v>
      </c>
      <c r="M16" s="13">
        <f>SUM(M17:M24)</f>
        <v>205000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4" customFormat="1" ht="29.25" customHeight="1">
      <c r="A17" s="15">
        <v>1</v>
      </c>
      <c r="B17" s="16">
        <v>90001</v>
      </c>
      <c r="C17" s="60" t="s">
        <v>32</v>
      </c>
      <c r="D17" s="61"/>
      <c r="E17" s="17">
        <v>400000</v>
      </c>
      <c r="F17" s="17">
        <v>400000</v>
      </c>
      <c r="G17" s="17">
        <v>48</v>
      </c>
      <c r="H17" s="15">
        <f t="shared" si="0"/>
        <v>0.012</v>
      </c>
      <c r="I17" s="17">
        <v>300000</v>
      </c>
      <c r="J17" s="17"/>
      <c r="K17" s="17"/>
      <c r="L17" s="17"/>
      <c r="M17" s="17">
        <v>100000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" customFormat="1" ht="36" customHeight="1">
      <c r="A18" s="15">
        <v>2</v>
      </c>
      <c r="B18" s="16">
        <v>90002</v>
      </c>
      <c r="C18" s="60" t="s">
        <v>33</v>
      </c>
      <c r="D18" s="61"/>
      <c r="E18" s="17">
        <v>11198574</v>
      </c>
      <c r="F18" s="17">
        <v>2524929</v>
      </c>
      <c r="G18" s="17">
        <v>2524927.02</v>
      </c>
      <c r="H18" s="15">
        <f t="shared" si="0"/>
        <v>99.9999215819534</v>
      </c>
      <c r="I18" s="17">
        <v>725432</v>
      </c>
      <c r="J18" s="18">
        <v>0</v>
      </c>
      <c r="K18" s="17"/>
      <c r="L18" s="17">
        <v>1799497</v>
      </c>
      <c r="M18" s="17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" customFormat="1" ht="23.25" customHeight="1">
      <c r="A19" s="15">
        <v>3</v>
      </c>
      <c r="B19" s="16">
        <v>90002</v>
      </c>
      <c r="C19" s="60" t="s">
        <v>34</v>
      </c>
      <c r="D19" s="61"/>
      <c r="E19" s="17">
        <v>35000</v>
      </c>
      <c r="F19" s="17">
        <v>35000</v>
      </c>
      <c r="G19" s="17">
        <v>0</v>
      </c>
      <c r="H19" s="15">
        <f t="shared" si="0"/>
        <v>0</v>
      </c>
      <c r="I19" s="17">
        <v>35000</v>
      </c>
      <c r="J19" s="18">
        <v>0</v>
      </c>
      <c r="K19" s="17">
        <v>0</v>
      </c>
      <c r="L19" s="17">
        <v>0</v>
      </c>
      <c r="M19" s="17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" customFormat="1" ht="24.75" customHeight="1">
      <c r="A20" s="15">
        <v>4</v>
      </c>
      <c r="B20" s="16">
        <v>90002</v>
      </c>
      <c r="C20" s="60" t="s">
        <v>35</v>
      </c>
      <c r="D20" s="61"/>
      <c r="E20" s="17">
        <v>559370</v>
      </c>
      <c r="F20" s="17">
        <v>559370</v>
      </c>
      <c r="G20" s="17">
        <v>559370</v>
      </c>
      <c r="H20" s="15">
        <f t="shared" si="0"/>
        <v>100</v>
      </c>
      <c r="I20" s="17">
        <v>83906</v>
      </c>
      <c r="J20" s="18"/>
      <c r="K20" s="17">
        <v>475464</v>
      </c>
      <c r="L20" s="17"/>
      <c r="M20" s="17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0" customFormat="1" ht="22.5" customHeight="1">
      <c r="A21" s="15">
        <v>5</v>
      </c>
      <c r="B21" s="16">
        <v>90002</v>
      </c>
      <c r="C21" s="60" t="s">
        <v>36</v>
      </c>
      <c r="D21" s="61"/>
      <c r="E21" s="17">
        <v>40000</v>
      </c>
      <c r="F21" s="17">
        <v>40000</v>
      </c>
      <c r="G21" s="17"/>
      <c r="H21" s="15">
        <f t="shared" si="0"/>
        <v>0</v>
      </c>
      <c r="I21" s="17"/>
      <c r="J21" s="18"/>
      <c r="K21" s="17"/>
      <c r="L21" s="17"/>
      <c r="M21" s="17">
        <v>40000</v>
      </c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0" customFormat="1" ht="30" customHeight="1">
      <c r="A22" s="15">
        <v>6</v>
      </c>
      <c r="B22" s="16">
        <v>90095</v>
      </c>
      <c r="C22" s="60" t="s">
        <v>37</v>
      </c>
      <c r="D22" s="61"/>
      <c r="E22" s="17">
        <v>30000</v>
      </c>
      <c r="F22" s="17">
        <v>30000</v>
      </c>
      <c r="G22" s="17">
        <v>0</v>
      </c>
      <c r="H22" s="15">
        <f t="shared" si="0"/>
        <v>0</v>
      </c>
      <c r="I22" s="17">
        <v>30000</v>
      </c>
      <c r="J22" s="18">
        <v>0</v>
      </c>
      <c r="K22" s="19">
        <v>0</v>
      </c>
      <c r="L22" s="17">
        <v>0</v>
      </c>
      <c r="M22" s="17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" customFormat="1" ht="18.75" customHeight="1">
      <c r="A23" s="15">
        <v>7</v>
      </c>
      <c r="B23" s="16">
        <v>90095</v>
      </c>
      <c r="C23" s="60" t="s">
        <v>38</v>
      </c>
      <c r="D23" s="61"/>
      <c r="E23" s="17">
        <v>150000</v>
      </c>
      <c r="F23" s="17">
        <v>150000</v>
      </c>
      <c r="G23" s="17">
        <v>426.2</v>
      </c>
      <c r="H23" s="15">
        <f t="shared" si="0"/>
        <v>0.28413333333333335</v>
      </c>
      <c r="I23" s="17">
        <v>150000</v>
      </c>
      <c r="J23" s="18">
        <v>0</v>
      </c>
      <c r="K23" s="19">
        <v>0</v>
      </c>
      <c r="L23" s="17">
        <v>0</v>
      </c>
      <c r="M23" s="17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0" customFormat="1" ht="21" customHeight="1">
      <c r="A24" s="15">
        <v>8</v>
      </c>
      <c r="B24" s="16">
        <v>90095</v>
      </c>
      <c r="C24" s="60" t="s">
        <v>39</v>
      </c>
      <c r="D24" s="61"/>
      <c r="E24" s="17">
        <v>65000</v>
      </c>
      <c r="F24" s="17">
        <v>65000</v>
      </c>
      <c r="G24" s="17"/>
      <c r="H24" s="15">
        <f t="shared" si="0"/>
        <v>0</v>
      </c>
      <c r="I24" s="17"/>
      <c r="J24" s="18"/>
      <c r="K24" s="19"/>
      <c r="L24" s="17"/>
      <c r="M24" s="17">
        <v>65000</v>
      </c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4" customFormat="1" ht="25.5" customHeight="1">
      <c r="A25" s="11" t="s">
        <v>40</v>
      </c>
      <c r="B25" s="12">
        <v>921</v>
      </c>
      <c r="C25" s="58" t="s">
        <v>41</v>
      </c>
      <c r="D25" s="59"/>
      <c r="E25" s="13">
        <f>SUM(E26:E27)</f>
        <v>39200</v>
      </c>
      <c r="F25" s="13">
        <f>SUM(F26:F27)</f>
        <v>39200</v>
      </c>
      <c r="G25" s="13">
        <f>SUM(G26:G27)</f>
        <v>35819.97</v>
      </c>
      <c r="H25" s="11">
        <f t="shared" si="0"/>
        <v>91.37747448979592</v>
      </c>
      <c r="I25" s="13">
        <f>SUM(I26:I27)</f>
        <v>39200</v>
      </c>
      <c r="J25" s="13">
        <f>SUM(J26:J27)</f>
        <v>0</v>
      </c>
      <c r="K25" s="13">
        <f>SUM(K26:K27)</f>
        <v>0</v>
      </c>
      <c r="L25" s="13">
        <f>SUM(L26:L27)</f>
        <v>0</v>
      </c>
      <c r="M25" s="13">
        <f>SUM(M26:M27)</f>
        <v>0</v>
      </c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0" customFormat="1" ht="28.5" customHeight="1">
      <c r="A26" s="15">
        <v>1</v>
      </c>
      <c r="B26" s="16">
        <v>92109</v>
      </c>
      <c r="C26" s="60" t="s">
        <v>42</v>
      </c>
      <c r="D26" s="61"/>
      <c r="E26" s="17">
        <v>14200</v>
      </c>
      <c r="F26" s="17">
        <v>14200</v>
      </c>
      <c r="G26" s="17">
        <v>14177.04</v>
      </c>
      <c r="H26" s="15">
        <f t="shared" si="0"/>
        <v>99.83830985915493</v>
      </c>
      <c r="I26" s="17">
        <v>14200</v>
      </c>
      <c r="J26" s="18">
        <v>0</v>
      </c>
      <c r="K26" s="17">
        <v>0</v>
      </c>
      <c r="L26" s="17">
        <v>0</v>
      </c>
      <c r="M26" s="17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" customFormat="1" ht="22.5" customHeight="1">
      <c r="A27" s="15">
        <v>2</v>
      </c>
      <c r="B27" s="16">
        <v>92109</v>
      </c>
      <c r="C27" s="60" t="s">
        <v>43</v>
      </c>
      <c r="D27" s="61"/>
      <c r="E27" s="17">
        <v>25000</v>
      </c>
      <c r="F27" s="17">
        <v>25000</v>
      </c>
      <c r="G27" s="17">
        <v>21642.93</v>
      </c>
      <c r="H27" s="15">
        <f t="shared" si="0"/>
        <v>86.57172</v>
      </c>
      <c r="I27" s="17">
        <v>25000</v>
      </c>
      <c r="J27" s="18">
        <v>0</v>
      </c>
      <c r="K27" s="17">
        <v>0</v>
      </c>
      <c r="L27" s="17">
        <v>0</v>
      </c>
      <c r="M27" s="1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4" customFormat="1" ht="26.25" customHeight="1">
      <c r="A28" s="20"/>
      <c r="B28" s="21"/>
      <c r="C28" s="62" t="s">
        <v>44</v>
      </c>
      <c r="D28" s="63"/>
      <c r="E28" s="23">
        <f>SUM(E5+E7+E9+E11+E14+E16+E25)</f>
        <v>20106424</v>
      </c>
      <c r="F28" s="23">
        <f>SUM(F5+F7+F9+F11+F14+F16+F25)</f>
        <v>5668497</v>
      </c>
      <c r="G28" s="23">
        <f>SUM(G5+G7+G9+G11+G14+G16+G25)</f>
        <v>4248267.57</v>
      </c>
      <c r="H28" s="22">
        <f t="shared" si="0"/>
        <v>74.94522039969326</v>
      </c>
      <c r="I28" s="23">
        <f>SUM(I5+I7+I9+I11+I14+I16+I25)</f>
        <v>2988536</v>
      </c>
      <c r="J28" s="23">
        <f>SUM(K25+J16+J11+J7+J5+J9)</f>
        <v>200000</v>
      </c>
      <c r="K28" s="23">
        <f>SUM(L25+K16+K11+K7+K5+K9)</f>
        <v>475464</v>
      </c>
      <c r="L28" s="23">
        <f>SUM(L25+L16+L11+L7+L5)</f>
        <v>1799497</v>
      </c>
      <c r="M28" s="23">
        <f>SUM(M25+M16+M11+M7+M5)</f>
        <v>205000</v>
      </c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35" ht="15.75">
      <c r="A29" s="25"/>
      <c r="B29" s="26"/>
      <c r="C29" s="25"/>
      <c r="D29" s="27"/>
      <c r="M29" s="2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</row>
    <row r="30" spans="14:135" ht="12.75"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</row>
    <row r="31" spans="14:135" ht="12.75"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</row>
    <row r="32" spans="14:135" ht="12.75"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</row>
    <row r="33" spans="6:135" ht="12.75">
      <c r="F33" s="28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</row>
  </sheetData>
  <sheetProtection/>
  <mergeCells count="34">
    <mergeCell ref="K1:M1"/>
    <mergeCell ref="A2:M2"/>
    <mergeCell ref="A3:A4"/>
    <mergeCell ref="B3:B4"/>
    <mergeCell ref="C3:D4"/>
    <mergeCell ref="E3:E4"/>
    <mergeCell ref="F3:F4"/>
    <mergeCell ref="G3:G4"/>
    <mergeCell ref="H3:H4"/>
    <mergeCell ref="I3:M3"/>
    <mergeCell ref="C9:D9"/>
    <mergeCell ref="C10:D10"/>
    <mergeCell ref="C11:D11"/>
    <mergeCell ref="C12:D12"/>
    <mergeCell ref="C5:D5"/>
    <mergeCell ref="C6:D6"/>
    <mergeCell ref="C7:D7"/>
    <mergeCell ref="C8:D8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</mergeCells>
  <printOptions horizontalCentered="1"/>
  <pageMargins left="0.39375" right="0.19652777777777777" top="0.19652777777777777" bottom="0.36319444444444443" header="0.5118055555555555" footer="0.19652777777777777"/>
  <pageSetup horizontalDpi="300" verticalDpi="300" orientation="landscape" paperSize="9" scale="90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RowColHeaders="0" tabSelected="1" view="pageLayout" zoomScaleSheetLayoutView="100" workbookViewId="0" topLeftCell="C24">
      <selection activeCell="E40" sqref="E40"/>
    </sheetView>
  </sheetViews>
  <sheetFormatPr defaultColWidth="9.140625" defaultRowHeight="12.75"/>
  <cols>
    <col min="1" max="1" width="4.00390625" style="1" customWidth="1"/>
    <col min="2" max="2" width="7.00390625" style="2" customWidth="1"/>
    <col min="3" max="3" width="9.140625" style="1" customWidth="1"/>
    <col min="4" max="4" width="20.7109375" style="1" customWidth="1"/>
    <col min="5" max="5" width="15.140625" style="1" customWidth="1"/>
    <col min="6" max="6" width="13.140625" style="1" customWidth="1"/>
    <col min="7" max="9" width="12.140625" style="1" customWidth="1"/>
    <col min="10" max="10" width="13.7109375" style="1" customWidth="1"/>
    <col min="11" max="11" width="11.8515625" style="1" customWidth="1"/>
    <col min="12" max="12" width="13.8515625" style="1" customWidth="1"/>
  </cols>
  <sheetData>
    <row r="1" spans="1:12" s="7" customFormat="1" ht="30.75" customHeight="1" thickBot="1">
      <c r="A1" s="4"/>
      <c r="B1" s="4"/>
      <c r="C1" s="4"/>
      <c r="D1" s="4"/>
      <c r="E1" s="4"/>
      <c r="F1" s="4"/>
      <c r="G1" s="4"/>
      <c r="H1" s="4"/>
      <c r="I1" s="4"/>
      <c r="J1" s="66" t="s">
        <v>72</v>
      </c>
      <c r="K1" s="66"/>
      <c r="L1" s="66"/>
    </row>
    <row r="2" spans="1:12" s="7" customFormat="1" ht="30.75" customHeight="1" thickBot="1" thickTop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73.5" customHeight="1" thickTop="1">
      <c r="A3" s="68" t="s">
        <v>2</v>
      </c>
      <c r="B3" s="70" t="s">
        <v>3</v>
      </c>
      <c r="C3" s="72" t="s">
        <v>4</v>
      </c>
      <c r="D3" s="73"/>
      <c r="E3" s="76" t="s">
        <v>5</v>
      </c>
      <c r="F3" s="78" t="s">
        <v>81</v>
      </c>
      <c r="G3" s="78" t="s">
        <v>46</v>
      </c>
      <c r="H3" s="78" t="s">
        <v>8</v>
      </c>
      <c r="I3" s="80" t="s">
        <v>9</v>
      </c>
      <c r="J3" s="81"/>
      <c r="K3" s="81"/>
      <c r="L3" s="82"/>
    </row>
    <row r="4" spans="1:12" ht="73.5" customHeight="1">
      <c r="A4" s="69"/>
      <c r="B4" s="71"/>
      <c r="C4" s="74"/>
      <c r="D4" s="75"/>
      <c r="E4" s="77"/>
      <c r="F4" s="79"/>
      <c r="G4" s="79"/>
      <c r="H4" s="79"/>
      <c r="I4" s="9" t="s">
        <v>49</v>
      </c>
      <c r="J4" s="8" t="s">
        <v>12</v>
      </c>
      <c r="K4" s="8" t="s">
        <v>13</v>
      </c>
      <c r="L4" s="8" t="s">
        <v>14</v>
      </c>
    </row>
    <row r="5" spans="1:12" s="14" customFormat="1" ht="19.5" customHeight="1">
      <c r="A5" s="11" t="s">
        <v>15</v>
      </c>
      <c r="B5" s="12">
        <v>600</v>
      </c>
      <c r="C5" s="58" t="s">
        <v>16</v>
      </c>
      <c r="D5" s="59"/>
      <c r="E5" s="13">
        <f aca="true" t="shared" si="0" ref="E5:L5">SUM(E6:E7)</f>
        <v>9100000</v>
      </c>
      <c r="F5" s="13">
        <f t="shared" si="0"/>
        <v>1300000</v>
      </c>
      <c r="G5" s="13">
        <f t="shared" si="0"/>
        <v>35465.4</v>
      </c>
      <c r="H5" s="41">
        <f>(G5/F5)</f>
        <v>0.027281076923076925</v>
      </c>
      <c r="I5" s="13">
        <f t="shared" si="0"/>
        <v>1300000</v>
      </c>
      <c r="J5" s="13">
        <f t="shared" si="0"/>
        <v>0</v>
      </c>
      <c r="K5" s="13">
        <f t="shared" si="0"/>
        <v>0</v>
      </c>
      <c r="L5" s="13">
        <f t="shared" si="0"/>
        <v>0</v>
      </c>
    </row>
    <row r="6" spans="1:12" s="14" customFormat="1" ht="29.25" customHeight="1">
      <c r="A6" s="29">
        <v>1</v>
      </c>
      <c r="B6" s="31">
        <v>60016</v>
      </c>
      <c r="C6" s="83" t="s">
        <v>47</v>
      </c>
      <c r="D6" s="84"/>
      <c r="E6" s="30">
        <v>4800000</v>
      </c>
      <c r="F6" s="30">
        <v>1000000</v>
      </c>
      <c r="G6" s="30">
        <v>35465.4</v>
      </c>
      <c r="H6" s="42">
        <f>(G6/F6)</f>
        <v>0.0354654</v>
      </c>
      <c r="I6" s="30">
        <v>1000000</v>
      </c>
      <c r="J6" s="30"/>
      <c r="K6" s="30"/>
      <c r="L6" s="30"/>
    </row>
    <row r="7" spans="1:12" s="10" customFormat="1" ht="23.25" customHeight="1">
      <c r="A7" s="15">
        <v>2</v>
      </c>
      <c r="B7" s="16">
        <v>60095</v>
      </c>
      <c r="C7" s="94" t="s">
        <v>48</v>
      </c>
      <c r="D7" s="95"/>
      <c r="E7" s="17">
        <v>4300000</v>
      </c>
      <c r="F7" s="17">
        <v>300000</v>
      </c>
      <c r="G7" s="17">
        <v>0</v>
      </c>
      <c r="H7" s="42">
        <f>(G7/F7)</f>
        <v>0</v>
      </c>
      <c r="I7" s="17">
        <v>300000</v>
      </c>
      <c r="J7" s="17">
        <v>0</v>
      </c>
      <c r="K7" s="17">
        <v>0</v>
      </c>
      <c r="L7" s="17"/>
    </row>
    <row r="8" spans="1:12" s="10" customFormat="1" ht="23.25" customHeight="1">
      <c r="A8" s="35" t="s">
        <v>18</v>
      </c>
      <c r="B8" s="36">
        <v>700</v>
      </c>
      <c r="C8" s="91" t="s">
        <v>80</v>
      </c>
      <c r="D8" s="92"/>
      <c r="E8" s="13">
        <f>SUM(E9)</f>
        <v>150000</v>
      </c>
      <c r="F8" s="13">
        <f>SUM(F9)</f>
        <v>150000</v>
      </c>
      <c r="G8" s="13">
        <f>SUM(G9)</f>
        <v>0</v>
      </c>
      <c r="H8" s="13">
        <f>SUM(H9)</f>
        <v>0</v>
      </c>
      <c r="I8" s="13">
        <f>SUM(I9)</f>
        <v>150000</v>
      </c>
      <c r="J8" s="34"/>
      <c r="K8" s="34"/>
      <c r="L8" s="34"/>
    </row>
    <row r="9" spans="1:12" s="10" customFormat="1" ht="23.25" customHeight="1">
      <c r="A9" s="15">
        <v>1</v>
      </c>
      <c r="B9" s="16">
        <v>70005</v>
      </c>
      <c r="C9" s="32" t="s">
        <v>53</v>
      </c>
      <c r="D9" s="33"/>
      <c r="E9" s="17">
        <v>150000</v>
      </c>
      <c r="F9" s="17">
        <v>150000</v>
      </c>
      <c r="G9" s="17">
        <v>0</v>
      </c>
      <c r="H9" s="42">
        <f aca="true" t="shared" si="1" ref="H9:H15">(G9/F9)</f>
        <v>0</v>
      </c>
      <c r="I9" s="17">
        <v>150000</v>
      </c>
      <c r="J9" s="17"/>
      <c r="K9" s="17"/>
      <c r="L9" s="17"/>
    </row>
    <row r="10" spans="1:12" s="14" customFormat="1" ht="24" customHeight="1">
      <c r="A10" s="11" t="s">
        <v>21</v>
      </c>
      <c r="B10" s="12">
        <v>720</v>
      </c>
      <c r="C10" s="58" t="s">
        <v>79</v>
      </c>
      <c r="D10" s="59"/>
      <c r="E10" s="13">
        <f>SUM(E11:E12)</f>
        <v>574000</v>
      </c>
      <c r="F10" s="13">
        <f>SUM(F11:F12)</f>
        <v>44000</v>
      </c>
      <c r="G10" s="13">
        <f>SUM(G11:G12)</f>
        <v>13939.16</v>
      </c>
      <c r="H10" s="41">
        <f t="shared" si="1"/>
        <v>0.3167990909090909</v>
      </c>
      <c r="I10" s="13">
        <f>SUM(I11:I12)</f>
        <v>44000</v>
      </c>
      <c r="J10" s="13">
        <f>SUM(J12)</f>
        <v>0</v>
      </c>
      <c r="K10" s="13">
        <f>SUM(K12)</f>
        <v>0</v>
      </c>
      <c r="L10" s="13">
        <f>SUM(L12)</f>
        <v>0</v>
      </c>
    </row>
    <row r="11" spans="1:12" s="14" customFormat="1" ht="24" customHeight="1">
      <c r="A11" s="29">
        <v>1</v>
      </c>
      <c r="B11" s="31">
        <v>72095</v>
      </c>
      <c r="C11" s="83" t="s">
        <v>55</v>
      </c>
      <c r="D11" s="84"/>
      <c r="E11" s="30">
        <v>291500</v>
      </c>
      <c r="F11" s="30">
        <v>37500</v>
      </c>
      <c r="G11" s="30">
        <v>7500</v>
      </c>
      <c r="H11" s="42">
        <f t="shared" si="1"/>
        <v>0.2</v>
      </c>
      <c r="I11" s="30">
        <v>37500</v>
      </c>
      <c r="J11" s="30"/>
      <c r="K11" s="30"/>
      <c r="L11" s="30"/>
    </row>
    <row r="12" spans="1:12" s="10" customFormat="1" ht="28.5" customHeight="1">
      <c r="A12" s="15">
        <v>2</v>
      </c>
      <c r="B12" s="16">
        <v>72095</v>
      </c>
      <c r="C12" s="83" t="s">
        <v>54</v>
      </c>
      <c r="D12" s="84"/>
      <c r="E12" s="17">
        <v>282500</v>
      </c>
      <c r="F12" s="17">
        <v>6500</v>
      </c>
      <c r="G12" s="17">
        <v>6439.16</v>
      </c>
      <c r="H12" s="42">
        <f t="shared" si="1"/>
        <v>0.99064</v>
      </c>
      <c r="I12" s="17">
        <v>6500</v>
      </c>
      <c r="J12" s="17">
        <v>0</v>
      </c>
      <c r="K12" s="17">
        <v>0</v>
      </c>
      <c r="L12" s="17"/>
    </row>
    <row r="13" spans="1:12" s="10" customFormat="1" ht="27.75" customHeight="1">
      <c r="A13" s="11" t="s">
        <v>23</v>
      </c>
      <c r="B13" s="12">
        <v>754</v>
      </c>
      <c r="C13" s="58" t="s">
        <v>22</v>
      </c>
      <c r="D13" s="59"/>
      <c r="E13" s="13">
        <f aca="true" t="shared" si="2" ref="E13:L13">SUM(E14:E15)</f>
        <v>75000</v>
      </c>
      <c r="F13" s="13">
        <f t="shared" si="2"/>
        <v>75000</v>
      </c>
      <c r="G13" s="13">
        <f t="shared" si="2"/>
        <v>12663.12</v>
      </c>
      <c r="H13" s="41">
        <f t="shared" si="1"/>
        <v>0.1688416</v>
      </c>
      <c r="I13" s="13">
        <f t="shared" si="2"/>
        <v>75000</v>
      </c>
      <c r="J13" s="13">
        <f t="shared" si="2"/>
        <v>0</v>
      </c>
      <c r="K13" s="13">
        <f t="shared" si="2"/>
        <v>0</v>
      </c>
      <c r="L13" s="13">
        <f t="shared" si="2"/>
        <v>0</v>
      </c>
    </row>
    <row r="14" spans="1:12" s="10" customFormat="1" ht="27.75" customHeight="1">
      <c r="A14" s="29">
        <v>1</v>
      </c>
      <c r="B14" s="31">
        <v>75412</v>
      </c>
      <c r="C14" s="83" t="s">
        <v>50</v>
      </c>
      <c r="D14" s="84"/>
      <c r="E14" s="30">
        <v>15000</v>
      </c>
      <c r="F14" s="30">
        <v>15000</v>
      </c>
      <c r="G14" s="30">
        <v>12663.12</v>
      </c>
      <c r="H14" s="42">
        <f t="shared" si="1"/>
        <v>0.8442080000000001</v>
      </c>
      <c r="I14" s="30">
        <v>15000</v>
      </c>
      <c r="J14" s="38"/>
      <c r="K14" s="38"/>
      <c r="L14" s="38"/>
    </row>
    <row r="15" spans="1:12" s="10" customFormat="1" ht="28.5" customHeight="1">
      <c r="A15" s="15">
        <v>2</v>
      </c>
      <c r="B15" s="16">
        <v>75495</v>
      </c>
      <c r="C15" s="89" t="s">
        <v>52</v>
      </c>
      <c r="D15" s="90"/>
      <c r="E15" s="17">
        <v>60000</v>
      </c>
      <c r="F15" s="17">
        <v>60000</v>
      </c>
      <c r="G15" s="17">
        <v>0</v>
      </c>
      <c r="H15" s="42">
        <f t="shared" si="1"/>
        <v>0</v>
      </c>
      <c r="I15" s="17">
        <v>60000</v>
      </c>
      <c r="J15" s="17"/>
      <c r="K15" s="17"/>
      <c r="L15" s="17"/>
    </row>
    <row r="16" spans="1:12" s="14" customFormat="1" ht="24" customHeight="1">
      <c r="A16" s="11" t="s">
        <v>27</v>
      </c>
      <c r="B16" s="12">
        <v>801</v>
      </c>
      <c r="C16" s="58" t="s">
        <v>24</v>
      </c>
      <c r="D16" s="59"/>
      <c r="E16" s="13">
        <f>SUM(E17)</f>
        <v>48700</v>
      </c>
      <c r="F16" s="13">
        <f>SUM(F17)</f>
        <v>48700</v>
      </c>
      <c r="G16" s="13">
        <f>SUM(G17)</f>
        <v>0</v>
      </c>
      <c r="H16" s="11">
        <f>(G16/F16)*100</f>
        <v>0</v>
      </c>
      <c r="I16" s="13">
        <f>SUM(I17:I17)</f>
        <v>48700</v>
      </c>
      <c r="J16" s="13">
        <f>SUM(J17:J17)</f>
        <v>0</v>
      </c>
      <c r="K16" s="13">
        <f>SUM(K17:K17)</f>
        <v>0</v>
      </c>
      <c r="L16" s="13">
        <f>SUM(L17:L17)</f>
        <v>0</v>
      </c>
    </row>
    <row r="17" spans="1:12" s="10" customFormat="1" ht="26.25" customHeight="1">
      <c r="A17" s="15">
        <v>1</v>
      </c>
      <c r="B17" s="16">
        <v>80101</v>
      </c>
      <c r="C17" s="89" t="s">
        <v>51</v>
      </c>
      <c r="D17" s="90"/>
      <c r="E17" s="17">
        <v>48700</v>
      </c>
      <c r="F17" s="17">
        <v>48700</v>
      </c>
      <c r="G17" s="17">
        <v>0</v>
      </c>
      <c r="H17" s="42">
        <f aca="true" t="shared" si="3" ref="H17:H26">(G17/F17)</f>
        <v>0</v>
      </c>
      <c r="I17" s="17">
        <v>48700</v>
      </c>
      <c r="J17" s="17">
        <v>0</v>
      </c>
      <c r="K17" s="17">
        <v>0</v>
      </c>
      <c r="L17" s="17"/>
    </row>
    <row r="18" spans="1:12" s="14" customFormat="1" ht="33.75" customHeight="1">
      <c r="A18" s="11" t="s">
        <v>30</v>
      </c>
      <c r="B18" s="12">
        <v>900</v>
      </c>
      <c r="C18" s="58" t="s">
        <v>31</v>
      </c>
      <c r="D18" s="59"/>
      <c r="E18" s="13">
        <f aca="true" t="shared" si="4" ref="E18:L18">SUM(E19:E34)</f>
        <v>10713500</v>
      </c>
      <c r="F18" s="13">
        <f t="shared" si="4"/>
        <v>3938500</v>
      </c>
      <c r="G18" s="13">
        <f t="shared" si="4"/>
        <v>192370</v>
      </c>
      <c r="H18" s="41">
        <f t="shared" si="3"/>
        <v>0.04884346832550463</v>
      </c>
      <c r="I18" s="13">
        <f t="shared" si="4"/>
        <v>2729500</v>
      </c>
      <c r="J18" s="13">
        <f t="shared" si="4"/>
        <v>770000</v>
      </c>
      <c r="K18" s="13">
        <f t="shared" si="4"/>
        <v>0</v>
      </c>
      <c r="L18" s="13">
        <f t="shared" si="4"/>
        <v>439000</v>
      </c>
    </row>
    <row r="19" spans="1:12" s="10" customFormat="1" ht="24.75" customHeight="1">
      <c r="A19" s="15">
        <v>1</v>
      </c>
      <c r="B19" s="16">
        <v>90001</v>
      </c>
      <c r="C19" s="89" t="s">
        <v>56</v>
      </c>
      <c r="D19" s="90"/>
      <c r="E19" s="17">
        <v>25000</v>
      </c>
      <c r="F19" s="17">
        <v>25000</v>
      </c>
      <c r="G19" s="17">
        <v>0</v>
      </c>
      <c r="H19" s="42">
        <f t="shared" si="3"/>
        <v>0</v>
      </c>
      <c r="I19" s="17">
        <v>0</v>
      </c>
      <c r="J19" s="17"/>
      <c r="K19" s="17"/>
      <c r="L19" s="17">
        <v>25000</v>
      </c>
    </row>
    <row r="20" spans="1:12" s="10" customFormat="1" ht="23.25" customHeight="1">
      <c r="A20" s="15">
        <v>2</v>
      </c>
      <c r="B20" s="16">
        <v>90001</v>
      </c>
      <c r="C20" s="89" t="s">
        <v>57</v>
      </c>
      <c r="D20" s="90"/>
      <c r="E20" s="17">
        <v>700000</v>
      </c>
      <c r="F20" s="17">
        <v>25000</v>
      </c>
      <c r="G20" s="17">
        <v>0</v>
      </c>
      <c r="H20" s="42">
        <f t="shared" si="3"/>
        <v>0</v>
      </c>
      <c r="I20" s="17">
        <v>25000</v>
      </c>
      <c r="J20" s="17"/>
      <c r="K20" s="17"/>
      <c r="L20" s="17"/>
    </row>
    <row r="21" spans="1:12" s="10" customFormat="1" ht="23.25" customHeight="1">
      <c r="A21" s="15">
        <v>3</v>
      </c>
      <c r="B21" s="16">
        <v>90001</v>
      </c>
      <c r="C21" s="89" t="s">
        <v>62</v>
      </c>
      <c r="D21" s="90"/>
      <c r="E21" s="17">
        <v>5100000</v>
      </c>
      <c r="F21" s="17">
        <v>150000</v>
      </c>
      <c r="G21" s="17">
        <v>63318</v>
      </c>
      <c r="H21" s="42">
        <f t="shared" si="3"/>
        <v>0.42212</v>
      </c>
      <c r="I21" s="17">
        <v>150000</v>
      </c>
      <c r="J21" s="17"/>
      <c r="K21" s="17"/>
      <c r="L21" s="17"/>
    </row>
    <row r="22" spans="1:12" s="10" customFormat="1" ht="24.75" customHeight="1">
      <c r="A22" s="15">
        <v>4</v>
      </c>
      <c r="B22" s="16">
        <v>90001</v>
      </c>
      <c r="C22" s="89" t="s">
        <v>59</v>
      </c>
      <c r="D22" s="90"/>
      <c r="E22" s="17">
        <v>400000</v>
      </c>
      <c r="F22" s="17">
        <v>400000</v>
      </c>
      <c r="G22" s="17">
        <v>0</v>
      </c>
      <c r="H22" s="42">
        <f t="shared" si="3"/>
        <v>0</v>
      </c>
      <c r="I22" s="17">
        <v>400000</v>
      </c>
      <c r="J22" s="17"/>
      <c r="K22" s="17"/>
      <c r="L22" s="17"/>
    </row>
    <row r="23" spans="1:12" s="10" customFormat="1" ht="22.5" customHeight="1">
      <c r="A23" s="15">
        <v>5</v>
      </c>
      <c r="B23" s="16">
        <v>90001</v>
      </c>
      <c r="C23" s="89" t="s">
        <v>58</v>
      </c>
      <c r="D23" s="90"/>
      <c r="E23" s="17">
        <v>420000</v>
      </c>
      <c r="F23" s="17">
        <v>420000</v>
      </c>
      <c r="G23" s="17">
        <v>0</v>
      </c>
      <c r="H23" s="42">
        <f t="shared" si="3"/>
        <v>0</v>
      </c>
      <c r="I23" s="17">
        <v>294000</v>
      </c>
      <c r="J23" s="17"/>
      <c r="K23" s="17"/>
      <c r="L23" s="17">
        <v>126000</v>
      </c>
    </row>
    <row r="24" spans="1:12" s="10" customFormat="1" ht="24" customHeight="1">
      <c r="A24" s="15">
        <v>6</v>
      </c>
      <c r="B24" s="16">
        <v>90001</v>
      </c>
      <c r="C24" s="89" t="s">
        <v>60</v>
      </c>
      <c r="D24" s="90"/>
      <c r="E24" s="17">
        <v>600000</v>
      </c>
      <c r="F24" s="17">
        <v>600000</v>
      </c>
      <c r="G24" s="17">
        <v>0</v>
      </c>
      <c r="H24" s="42">
        <f t="shared" si="3"/>
        <v>0</v>
      </c>
      <c r="I24" s="17">
        <v>42000</v>
      </c>
      <c r="J24" s="17">
        <v>420000</v>
      </c>
      <c r="K24" s="17"/>
      <c r="L24" s="17">
        <v>138000</v>
      </c>
    </row>
    <row r="25" spans="1:12" s="10" customFormat="1" ht="18.75" customHeight="1">
      <c r="A25" s="15">
        <v>7</v>
      </c>
      <c r="B25" s="16">
        <v>90001</v>
      </c>
      <c r="C25" s="89" t="s">
        <v>61</v>
      </c>
      <c r="D25" s="90"/>
      <c r="E25" s="17">
        <v>500000</v>
      </c>
      <c r="F25" s="17">
        <v>500000</v>
      </c>
      <c r="G25" s="17">
        <v>0</v>
      </c>
      <c r="H25" s="42">
        <f t="shared" si="3"/>
        <v>0</v>
      </c>
      <c r="I25" s="17"/>
      <c r="J25" s="17">
        <v>350000</v>
      </c>
      <c r="K25" s="17"/>
      <c r="L25" s="17">
        <v>150000</v>
      </c>
    </row>
    <row r="26" spans="1:12" s="10" customFormat="1" ht="27.75" customHeight="1">
      <c r="A26" s="15">
        <v>8</v>
      </c>
      <c r="B26" s="16">
        <v>90002</v>
      </c>
      <c r="C26" s="89" t="s">
        <v>63</v>
      </c>
      <c r="D26" s="90"/>
      <c r="E26" s="17">
        <v>10000</v>
      </c>
      <c r="F26" s="17">
        <v>10000</v>
      </c>
      <c r="G26" s="17">
        <v>10000</v>
      </c>
      <c r="H26" s="42">
        <f t="shared" si="3"/>
        <v>1</v>
      </c>
      <c r="I26" s="17">
        <v>10000</v>
      </c>
      <c r="J26" s="19"/>
      <c r="K26" s="17"/>
      <c r="L26" s="17"/>
    </row>
    <row r="27" spans="1:12" s="14" customFormat="1" ht="25.5" customHeight="1">
      <c r="A27" s="37">
        <v>9</v>
      </c>
      <c r="B27" s="31">
        <v>90002</v>
      </c>
      <c r="C27" s="83" t="s">
        <v>64</v>
      </c>
      <c r="D27" s="84"/>
      <c r="E27" s="30">
        <v>0</v>
      </c>
      <c r="F27" s="30">
        <v>0</v>
      </c>
      <c r="G27" s="30">
        <v>0</v>
      </c>
      <c r="H27" s="42"/>
      <c r="I27" s="30">
        <v>0</v>
      </c>
      <c r="J27" s="38"/>
      <c r="K27" s="38"/>
      <c r="L27" s="38"/>
    </row>
    <row r="28" spans="1:12" s="10" customFormat="1" ht="28.5" customHeight="1">
      <c r="A28" s="39">
        <v>10</v>
      </c>
      <c r="B28" s="31">
        <v>90002</v>
      </c>
      <c r="C28" s="85" t="s">
        <v>65</v>
      </c>
      <c r="D28" s="86"/>
      <c r="E28" s="40">
        <v>600000</v>
      </c>
      <c r="F28" s="40">
        <v>600000</v>
      </c>
      <c r="G28" s="40">
        <v>0</v>
      </c>
      <c r="H28" s="42">
        <f aca="true" t="shared" si="5" ref="H28:H35">(G28/F28)</f>
        <v>0</v>
      </c>
      <c r="I28" s="40">
        <v>600000</v>
      </c>
      <c r="J28" s="40"/>
      <c r="K28" s="40"/>
      <c r="L28" s="40"/>
    </row>
    <row r="29" spans="1:12" s="10" customFormat="1" ht="24.75" customHeight="1">
      <c r="A29" s="39">
        <v>11</v>
      </c>
      <c r="B29" s="31">
        <v>90002</v>
      </c>
      <c r="C29" s="85" t="s">
        <v>66</v>
      </c>
      <c r="D29" s="86"/>
      <c r="E29" s="40">
        <v>50000</v>
      </c>
      <c r="F29" s="40">
        <v>50000</v>
      </c>
      <c r="G29" s="40">
        <v>0</v>
      </c>
      <c r="H29" s="42">
        <f t="shared" si="5"/>
        <v>0</v>
      </c>
      <c r="I29" s="40">
        <v>50000</v>
      </c>
      <c r="J29" s="40"/>
      <c r="K29" s="40"/>
      <c r="L29" s="40"/>
    </row>
    <row r="30" spans="1:12" s="10" customFormat="1" ht="22.5" customHeight="1">
      <c r="A30" s="29">
        <v>12</v>
      </c>
      <c r="B30" s="31">
        <v>90002</v>
      </c>
      <c r="C30" s="83" t="s">
        <v>67</v>
      </c>
      <c r="D30" s="84"/>
      <c r="E30" s="30">
        <v>595000</v>
      </c>
      <c r="F30" s="30">
        <v>595000</v>
      </c>
      <c r="G30" s="30">
        <v>4514</v>
      </c>
      <c r="H30" s="42">
        <f t="shared" si="5"/>
        <v>0.00758655462184874</v>
      </c>
      <c r="I30" s="40">
        <v>595000</v>
      </c>
      <c r="J30" s="38"/>
      <c r="K30" s="38"/>
      <c r="L30" s="38"/>
    </row>
    <row r="31" spans="1:12" s="10" customFormat="1" ht="22.5" customHeight="1">
      <c r="A31" s="29">
        <v>13</v>
      </c>
      <c r="B31" s="31">
        <v>90002</v>
      </c>
      <c r="C31" s="83" t="s">
        <v>68</v>
      </c>
      <c r="D31" s="84"/>
      <c r="E31" s="30">
        <v>600000</v>
      </c>
      <c r="F31" s="30">
        <v>200000</v>
      </c>
      <c r="G31" s="30">
        <v>1098</v>
      </c>
      <c r="H31" s="42">
        <f t="shared" si="5"/>
        <v>0.00549</v>
      </c>
      <c r="I31" s="40">
        <v>200000</v>
      </c>
      <c r="J31" s="38"/>
      <c r="K31" s="38"/>
      <c r="L31" s="38"/>
    </row>
    <row r="32" spans="1:12" s="10" customFormat="1" ht="22.5" customHeight="1">
      <c r="A32" s="29">
        <v>14</v>
      </c>
      <c r="B32" s="31">
        <v>90095</v>
      </c>
      <c r="C32" s="83" t="s">
        <v>69</v>
      </c>
      <c r="D32" s="84"/>
      <c r="E32" s="30">
        <v>850000</v>
      </c>
      <c r="F32" s="30">
        <v>100000</v>
      </c>
      <c r="G32" s="30">
        <v>0</v>
      </c>
      <c r="H32" s="42">
        <f t="shared" si="5"/>
        <v>0</v>
      </c>
      <c r="I32" s="40">
        <v>100000</v>
      </c>
      <c r="J32" s="38"/>
      <c r="K32" s="38"/>
      <c r="L32" s="38"/>
    </row>
    <row r="33" spans="1:12" s="10" customFormat="1" ht="22.5" customHeight="1">
      <c r="A33" s="29">
        <v>15</v>
      </c>
      <c r="B33" s="31">
        <v>90095</v>
      </c>
      <c r="C33" s="83" t="s">
        <v>70</v>
      </c>
      <c r="D33" s="84"/>
      <c r="E33" s="30">
        <v>63500</v>
      </c>
      <c r="F33" s="30">
        <v>63500</v>
      </c>
      <c r="G33" s="30">
        <v>63440</v>
      </c>
      <c r="H33" s="42">
        <f t="shared" si="5"/>
        <v>0.9990551181102362</v>
      </c>
      <c r="I33" s="40">
        <v>63500</v>
      </c>
      <c r="J33" s="38"/>
      <c r="K33" s="38"/>
      <c r="L33" s="38"/>
    </row>
    <row r="34" spans="1:12" s="10" customFormat="1" ht="30.75" customHeight="1">
      <c r="A34" s="29">
        <v>16</v>
      </c>
      <c r="B34" s="31">
        <v>90095</v>
      </c>
      <c r="C34" s="83" t="s">
        <v>71</v>
      </c>
      <c r="D34" s="84"/>
      <c r="E34" s="30">
        <v>200000</v>
      </c>
      <c r="F34" s="30">
        <v>200000</v>
      </c>
      <c r="G34" s="30">
        <v>50000</v>
      </c>
      <c r="H34" s="42">
        <f t="shared" si="5"/>
        <v>0.25</v>
      </c>
      <c r="I34" s="40">
        <v>200000</v>
      </c>
      <c r="J34" s="38"/>
      <c r="K34" s="38"/>
      <c r="L34" s="38"/>
    </row>
    <row r="35" spans="1:12" s="14" customFormat="1" ht="26.25" customHeight="1">
      <c r="A35" s="44"/>
      <c r="B35" s="45"/>
      <c r="C35" s="87" t="s">
        <v>44</v>
      </c>
      <c r="D35" s="88"/>
      <c r="E35" s="46">
        <f aca="true" t="shared" si="6" ref="E35:L35">SUM(E5+E8+E10+E13+E16+E18)</f>
        <v>20661200</v>
      </c>
      <c r="F35" s="46">
        <f t="shared" si="6"/>
        <v>5556200</v>
      </c>
      <c r="G35" s="46">
        <f t="shared" si="6"/>
        <v>254437.68</v>
      </c>
      <c r="H35" s="43">
        <f t="shared" si="5"/>
        <v>0.04579347035743853</v>
      </c>
      <c r="I35" s="46">
        <f t="shared" si="6"/>
        <v>4347200</v>
      </c>
      <c r="J35" s="46">
        <f t="shared" si="6"/>
        <v>770000</v>
      </c>
      <c r="K35" s="46">
        <f t="shared" si="6"/>
        <v>0</v>
      </c>
      <c r="L35" s="46">
        <f t="shared" si="6"/>
        <v>439000</v>
      </c>
    </row>
    <row r="36" spans="1:12" ht="15.75">
      <c r="A36" s="25"/>
      <c r="B36" s="26"/>
      <c r="C36" s="25"/>
      <c r="D36" s="27"/>
      <c r="L36" s="25"/>
    </row>
    <row r="37" spans="3:4" ht="12.75">
      <c r="C37" s="93" t="s">
        <v>82</v>
      </c>
      <c r="D37" s="93"/>
    </row>
    <row r="40" ht="12.75">
      <c r="F40" s="28"/>
    </row>
  </sheetData>
  <sheetProtection/>
  <mergeCells count="41">
    <mergeCell ref="C37:D37"/>
    <mergeCell ref="C11:D11"/>
    <mergeCell ref="G3:G4"/>
    <mergeCell ref="H3:H4"/>
    <mergeCell ref="I3:L3"/>
    <mergeCell ref="C6:D6"/>
    <mergeCell ref="C5:D5"/>
    <mergeCell ref="C14:D14"/>
    <mergeCell ref="C7:D7"/>
    <mergeCell ref="C10:D10"/>
    <mergeCell ref="C12:D12"/>
    <mergeCell ref="J1:L1"/>
    <mergeCell ref="A2:L2"/>
    <mergeCell ref="A3:A4"/>
    <mergeCell ref="B3:B4"/>
    <mergeCell ref="C3:D4"/>
    <mergeCell ref="E3:E4"/>
    <mergeCell ref="F3:F4"/>
    <mergeCell ref="C8:D8"/>
    <mergeCell ref="C19:D19"/>
    <mergeCell ref="C18:D18"/>
    <mergeCell ref="C13:D13"/>
    <mergeCell ref="C15:D15"/>
    <mergeCell ref="C16:D16"/>
    <mergeCell ref="C17:D17"/>
    <mergeCell ref="C23:D23"/>
    <mergeCell ref="C24:D24"/>
    <mergeCell ref="C25:D25"/>
    <mergeCell ref="C26:D26"/>
    <mergeCell ref="C20:D20"/>
    <mergeCell ref="C22:D22"/>
    <mergeCell ref="C21:D21"/>
    <mergeCell ref="C33:D33"/>
    <mergeCell ref="C27:D27"/>
    <mergeCell ref="C28:D28"/>
    <mergeCell ref="C35:D35"/>
    <mergeCell ref="C29:D29"/>
    <mergeCell ref="C34:D34"/>
    <mergeCell ref="C32:D32"/>
    <mergeCell ref="C30:D30"/>
    <mergeCell ref="C31:D31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scale="90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21" sqref="L2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7" t="s">
        <v>73</v>
      </c>
      <c r="C1" s="48"/>
      <c r="D1" s="53"/>
      <c r="E1" s="53"/>
    </row>
    <row r="2" spans="2:5" ht="12.75">
      <c r="B2" s="47" t="s">
        <v>74</v>
      </c>
      <c r="C2" s="48"/>
      <c r="D2" s="53"/>
      <c r="E2" s="53"/>
    </row>
    <row r="3" spans="2:5" ht="12.75">
      <c r="B3" s="49"/>
      <c r="C3" s="49"/>
      <c r="D3" s="54"/>
      <c r="E3" s="54"/>
    </row>
    <row r="4" spans="2:5" ht="51">
      <c r="B4" s="50" t="s">
        <v>75</v>
      </c>
      <c r="C4" s="49"/>
      <c r="D4" s="54"/>
      <c r="E4" s="54"/>
    </row>
    <row r="5" spans="2:5" ht="12.75">
      <c r="B5" s="49"/>
      <c r="C5" s="49"/>
      <c r="D5" s="54"/>
      <c r="E5" s="54"/>
    </row>
    <row r="6" spans="2:5" ht="25.5">
      <c r="B6" s="47" t="s">
        <v>76</v>
      </c>
      <c r="C6" s="48"/>
      <c r="D6" s="53"/>
      <c r="E6" s="55" t="s">
        <v>77</v>
      </c>
    </row>
    <row r="7" spans="2:5" ht="13.5" thickBot="1">
      <c r="B7" s="49"/>
      <c r="C7" s="49"/>
      <c r="D7" s="54"/>
      <c r="E7" s="54"/>
    </row>
    <row r="8" spans="2:5" ht="39" thickBot="1">
      <c r="B8" s="51" t="s">
        <v>78</v>
      </c>
      <c r="C8" s="52"/>
      <c r="D8" s="56"/>
      <c r="E8" s="57">
        <v>6</v>
      </c>
    </row>
    <row r="9" spans="2:5" ht="12.75">
      <c r="B9" s="49"/>
      <c r="C9" s="49"/>
      <c r="D9" s="54"/>
      <c r="E9" s="54"/>
    </row>
    <row r="10" spans="2:5" ht="12.7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2008-08-27T08:29:16Z</cp:lastPrinted>
  <dcterms:modified xsi:type="dcterms:W3CDTF">2008-08-27T08:29:21Z</dcterms:modified>
  <cp:category/>
  <cp:version/>
  <cp:contentType/>
  <cp:contentStatus/>
</cp:coreProperties>
</file>